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G18" i="3" l="1"/>
  <c r="G20" i="3"/>
  <c r="F18" i="3"/>
  <c r="E20" i="3"/>
  <c r="F20" i="3" l="1"/>
  <c r="E18" i="3"/>
  <c r="G19" i="3"/>
  <c r="E26" i="3" l="1"/>
  <c r="E35" i="3" s="1"/>
  <c r="E24" i="3"/>
  <c r="E31" i="3" s="1"/>
  <c r="G24" i="3" l="1"/>
  <c r="F24" i="3"/>
  <c r="G26" i="3"/>
  <c r="G35" i="3" s="1"/>
  <c r="F26" i="3"/>
  <c r="F35" i="3" s="1"/>
  <c r="F25" i="3" l="1"/>
  <c r="G23" i="3"/>
  <c r="G25" i="3"/>
  <c r="F23" i="3"/>
  <c r="E25" i="3" l="1"/>
  <c r="E23" i="3" l="1"/>
  <c r="E22" i="3" s="1"/>
  <c r="E21" i="3" s="1"/>
  <c r="G17" i="3" l="1"/>
  <c r="G31" i="3" s="1"/>
  <c r="G34" i="3" l="1"/>
  <c r="G33" i="3" s="1"/>
  <c r="G32" i="3" s="1"/>
  <c r="G16" i="3"/>
  <c r="E19" i="3"/>
  <c r="G30" i="3"/>
  <c r="G29" i="3" s="1"/>
  <c r="G28" i="3" s="1"/>
  <c r="G27" i="3" l="1"/>
  <c r="G15" i="3" s="1"/>
  <c r="E34" i="3"/>
  <c r="E33" i="3" s="1"/>
  <c r="E32" i="3" s="1"/>
  <c r="F17" i="3" l="1"/>
  <c r="F31" i="3" s="1"/>
  <c r="F30" i="3" l="1"/>
  <c r="F29" i="3" s="1"/>
  <c r="F28" i="3" s="1"/>
  <c r="E17" i="3" l="1"/>
  <c r="E16" i="3" s="1"/>
  <c r="E30" i="3"/>
  <c r="E29" i="3" s="1"/>
  <c r="E28" i="3" s="1"/>
  <c r="E27" i="3" s="1"/>
  <c r="F34" i="3"/>
  <c r="F33" i="3" s="1"/>
  <c r="F32" i="3" s="1"/>
  <c r="F27" i="3" s="1"/>
  <c r="F19" i="3"/>
  <c r="F16" i="3" s="1"/>
  <c r="E15" i="3" l="1"/>
  <c r="F15" i="3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<sst xmlns="http://schemas.openxmlformats.org/spreadsheetml/2006/main" count="79" uniqueCount="57">
  <si>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</si>
  <si>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</si>
  <si>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</si>
  <si>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</si>
  <si>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</si>
  <si>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</si>
  <si>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</si>
  <si>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</si>
  <si>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</si>
  <si>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</si>
  <si>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</si>
  <si>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</si>
  <si>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</si>
  <si>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</si>
  <si>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</si>
  <si>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</si>
  <si>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</si>
  <si>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</si>
  <si>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</si>
  <si>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</si>
  <si>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</si>
  <si>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</si>
  <si>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</si>
  <si>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</si>
  <si>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</si>
  <si>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</si>
  <si>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</si>
  <si>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</si>
  <si>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</si>
  <si>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</si>
  <si>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</si>
  <si>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</si>
  <si>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</si>
  <si>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</si>
  <si>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</si>
  <si>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</si>
  <si>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</si>
  <si>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</si>
  <si>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</si>
  <si>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</si>
  <si>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</si>
  <si>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</si>
  <si>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</si>
  <si>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</si>
  <si>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</si>
  <si>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</si>
  <si>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</si>
  <si>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</si>
  <si>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</si>
  <si>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Сумма 
на 2021 год</t>
  </si>
  <si>
    <t>01030100040000710</t>
  </si>
  <si>
    <t xml:space="preserve">к решению Ачинского городского </t>
  </si>
  <si>
    <t>Источники внутреннего финансирования дефицита бюджета города Ачинска 
на 2020 год и плановый период 2021-2022 годов</t>
  </si>
  <si>
    <t>Сумма 
на 2022 год</t>
  </si>
  <si>
    <t>Бюджетные кредиты от других бюджетов бюджетной системы Российской Федерации в валюте Российской Федерации</t>
  </si>
  <si>
    <t>Совета депутатов от 06.12.2019 № 50-315р</t>
  </si>
  <si>
    <t>Совета депутатов от 07.02.2020 № 51-322р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</si>
</sst>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zoomScaleNormal="100" zoomScaleSheetLayoutView="80" workbookViewId="0">
      <selection activeCell="E17" sqref="E17"/>
    </sheetView>
  </sheetViews>
  <sheetFormatPr defaultColWidth="9.140625" defaultRowHeight="12.75" customHeight="1" outlineLevelRow="3" x14ac:dyDescent="0.25"/>
  <cols>
    <col min="1" max="1" width="5.7109375" style="8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42</v>
      </c>
    </row>
    <row r="2" spans="1:7" ht="15.75" x14ac:dyDescent="0.25">
      <c r="E2" s="3" t="s">
        <v>51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42</v>
      </c>
    </row>
    <row r="6" spans="1:7" ht="15.75" x14ac:dyDescent="0.25">
      <c r="E6" s="3" t="s">
        <v>51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21" t="s">
        <v>52</v>
      </c>
      <c r="C10" s="22"/>
      <c r="D10" s="22"/>
      <c r="E10" s="22"/>
      <c r="F10" s="22"/>
      <c r="G10" s="22"/>
    </row>
    <row r="11" spans="1:7" ht="15.75" x14ac:dyDescent="0.25"/>
    <row r="12" spans="1:7" ht="15.75" x14ac:dyDescent="0.25">
      <c r="G12" s="4" t="s">
        <v>19</v>
      </c>
    </row>
    <row r="13" spans="1:7" ht="36.6" customHeight="1" x14ac:dyDescent="0.25">
      <c r="A13" s="20" t="s">
        <v>43</v>
      </c>
      <c r="B13" s="25" t="s">
        <v>45</v>
      </c>
      <c r="C13" s="26"/>
      <c r="D13" s="20" t="s">
        <v>44</v>
      </c>
      <c r="E13" s="23" t="s">
        <v>48</v>
      </c>
      <c r="F13" s="23" t="s">
        <v>49</v>
      </c>
      <c r="G13" s="23" t="s">
        <v>53</v>
      </c>
    </row>
    <row r="14" spans="1:7" ht="94.5" x14ac:dyDescent="0.25">
      <c r="A14" s="20"/>
      <c r="B14" s="11" t="s">
        <v>46</v>
      </c>
      <c r="C14" s="11" t="s">
        <v>47</v>
      </c>
      <c r="D14" s="20"/>
      <c r="E14" s="24"/>
      <c r="F14" s="24"/>
      <c r="G14" s="24"/>
    </row>
    <row r="15" spans="1:7" ht="47.25" x14ac:dyDescent="0.25">
      <c r="A15" s="9">
        <v>1</v>
      </c>
      <c r="B15" s="5" t="s">
        <v>0</v>
      </c>
      <c r="C15" s="5" t="s">
        <v>1</v>
      </c>
      <c r="D15" s="10" t="s">
        <v>2</v>
      </c>
      <c r="E15" s="6">
        <f>E16+E21+E27</f>
        <v>252331894.36000013</v>
      </c>
      <c r="F15" s="6">
        <f>F16+F21+F27</f>
        <v>81136086.99000001</v>
      </c>
      <c r="G15" s="6">
        <f>G16+G21+G27</f>
        <v>97311083.75</v>
      </c>
    </row>
    <row r="16" spans="1:7" ht="31.5" outlineLevel="1" x14ac:dyDescent="0.25">
      <c r="A16" s="9">
        <v>2</v>
      </c>
      <c r="B16" s="5" t="s">
        <v>0</v>
      </c>
      <c r="C16" s="5" t="s">
        <v>3</v>
      </c>
      <c r="D16" s="10" t="s">
        <v>4</v>
      </c>
      <c r="E16" s="6">
        <f>E17-E19</f>
        <v>0</v>
      </c>
      <c r="F16" s="6">
        <f>F17-F19</f>
        <v>81136086.99000001</v>
      </c>
      <c r="G16" s="6">
        <f>G17-G19</f>
        <v>97311083.75</v>
      </c>
    </row>
    <row r="17" spans="1:7" s="16" customFormat="1" ht="35.450000000000003" customHeight="1" outlineLevel="1" x14ac:dyDescent="0.25">
      <c r="A17" s="15">
        <v>3</v>
      </c>
      <c r="B17" s="5" t="s">
        <v>0</v>
      </c>
      <c r="C17" s="5" t="s">
        <v>20</v>
      </c>
      <c r="D17" s="10" t="s">
        <v>24</v>
      </c>
      <c r="E17" s="7">
        <f>E18</f>
        <v>460425000</v>
      </c>
      <c r="F17" s="7">
        <f>F18</f>
        <v>278361086.99000001</v>
      </c>
      <c r="G17" s="7">
        <f>G18</f>
        <v>375672170.74000001</v>
      </c>
    </row>
    <row r="18" spans="1:7" s="16" customFormat="1" ht="47.25" outlineLevel="3" x14ac:dyDescent="0.25">
      <c r="A18" s="15">
        <v>4</v>
      </c>
      <c r="B18" s="5" t="s">
        <v>0</v>
      </c>
      <c r="C18" s="5" t="s">
        <v>5</v>
      </c>
      <c r="D18" s="10" t="s">
        <v>41</v>
      </c>
      <c r="E18" s="7">
        <f>81225000+116000000+131600000*2</f>
        <v>460425000</v>
      </c>
      <c r="F18" s="7">
        <f>116000000+81225000+80286190.43+849896.56</f>
        <v>278361086.99000001</v>
      </c>
      <c r="G18" s="7">
        <f>116000000+81225000+80286190.43+80726083.32+849896.56+16585000.43</f>
        <v>375672170.74000001</v>
      </c>
    </row>
    <row r="19" spans="1:7" s="16" customFormat="1" ht="47.25" outlineLevel="3" x14ac:dyDescent="0.25">
      <c r="A19" s="15">
        <v>5</v>
      </c>
      <c r="B19" s="5" t="s">
        <v>0</v>
      </c>
      <c r="C19" s="5" t="s">
        <v>21</v>
      </c>
      <c r="D19" s="10" t="s">
        <v>25</v>
      </c>
      <c r="E19" s="7">
        <f>E20</f>
        <v>460425000</v>
      </c>
      <c r="F19" s="7">
        <f>F20</f>
        <v>197225000</v>
      </c>
      <c r="G19" s="7">
        <f>G20</f>
        <v>278361086.99000001</v>
      </c>
    </row>
    <row r="20" spans="1:7" ht="47.25" outlineLevel="3" x14ac:dyDescent="0.25">
      <c r="A20" s="14">
        <v>6</v>
      </c>
      <c r="B20" s="5" t="s">
        <v>0</v>
      </c>
      <c r="C20" s="5" t="s">
        <v>6</v>
      </c>
      <c r="D20" s="10" t="s">
        <v>7</v>
      </c>
      <c r="E20" s="7">
        <f>81225000+116000000+131600000*2</f>
        <v>460425000</v>
      </c>
      <c r="F20" s="7">
        <f>116000000+81225000</f>
        <v>197225000</v>
      </c>
      <c r="G20" s="7">
        <f>116000000+81225000+80286190.43+849896.56</f>
        <v>278361086.99000001</v>
      </c>
    </row>
    <row r="21" spans="1:7" ht="47.25" outlineLevel="1" x14ac:dyDescent="0.25">
      <c r="A21" s="14">
        <v>7</v>
      </c>
      <c r="B21" s="5" t="s">
        <v>0</v>
      </c>
      <c r="C21" s="5" t="s">
        <v>8</v>
      </c>
      <c r="D21" s="10" t="s">
        <v>9</v>
      </c>
      <c r="E21" s="13">
        <f>E22</f>
        <v>0</v>
      </c>
      <c r="F21" s="7">
        <v>0</v>
      </c>
      <c r="G21" s="7">
        <v>0</v>
      </c>
    </row>
    <row r="22" spans="1:7" ht="63" outlineLevel="2" x14ac:dyDescent="0.25">
      <c r="A22" s="14">
        <v>8</v>
      </c>
      <c r="B22" s="5" t="s">
        <v>0</v>
      </c>
      <c r="C22" s="5" t="s">
        <v>10</v>
      </c>
      <c r="D22" s="10" t="s">
        <v>54</v>
      </c>
      <c r="E22" s="13">
        <f>E23-E25</f>
        <v>0</v>
      </c>
      <c r="F22" s="7">
        <v>0</v>
      </c>
      <c r="G22" s="7">
        <v>0</v>
      </c>
    </row>
    <row r="23" spans="1:7" s="8" customFormat="1" ht="57.6" customHeight="1" outlineLevel="2" x14ac:dyDescent="0.25">
      <c r="A23" s="18">
        <v>9</v>
      </c>
      <c r="B23" s="17" t="s">
        <v>0</v>
      </c>
      <c r="C23" s="17" t="s">
        <v>22</v>
      </c>
      <c r="D23" s="19" t="s">
        <v>26</v>
      </c>
      <c r="E23" s="13">
        <f>E24</f>
        <v>394800000</v>
      </c>
      <c r="F23" s="13">
        <f>F24</f>
        <v>0</v>
      </c>
      <c r="G23" s="13">
        <f>G24</f>
        <v>0</v>
      </c>
    </row>
    <row r="24" spans="1:7" s="8" customFormat="1" ht="69" customHeight="1" outlineLevel="3" x14ac:dyDescent="0.25">
      <c r="A24" s="18">
        <v>10</v>
      </c>
      <c r="B24" s="17" t="s">
        <v>0</v>
      </c>
      <c r="C24" s="17" t="s">
        <v>50</v>
      </c>
      <c r="D24" s="19" t="s">
        <v>11</v>
      </c>
      <c r="E24" s="13">
        <f>131600000*3</f>
        <v>394800000</v>
      </c>
      <c r="F24" s="13">
        <f>35928000-35928000</f>
        <v>0</v>
      </c>
      <c r="G24" s="13">
        <f>35928000-35928000</f>
        <v>0</v>
      </c>
    </row>
    <row r="25" spans="1:7" s="8" customFormat="1" ht="78.75" outlineLevel="3" x14ac:dyDescent="0.25">
      <c r="A25" s="18">
        <v>11</v>
      </c>
      <c r="B25" s="17" t="s">
        <v>0</v>
      </c>
      <c r="C25" s="17" t="s">
        <v>23</v>
      </c>
      <c r="D25" s="19" t="s">
        <v>27</v>
      </c>
      <c r="E25" s="13">
        <f>E26</f>
        <v>394800000</v>
      </c>
      <c r="F25" s="13">
        <f>F26</f>
        <v>0</v>
      </c>
      <c r="G25" s="13">
        <f>G26</f>
        <v>0</v>
      </c>
    </row>
    <row r="26" spans="1:7" s="8" customFormat="1" ht="63" outlineLevel="3" x14ac:dyDescent="0.25">
      <c r="A26" s="18">
        <v>12</v>
      </c>
      <c r="B26" s="17" t="s">
        <v>0</v>
      </c>
      <c r="C26" s="17" t="s">
        <v>12</v>
      </c>
      <c r="D26" s="19" t="s">
        <v>13</v>
      </c>
      <c r="E26" s="13">
        <f>131600000*3</f>
        <v>394800000</v>
      </c>
      <c r="F26" s="13">
        <f>35928000-35928000</f>
        <v>0</v>
      </c>
      <c r="G26" s="13">
        <f>35928000-35928000</f>
        <v>0</v>
      </c>
    </row>
    <row r="27" spans="1:7" s="8" customFormat="1" ht="31.5" outlineLevel="1" x14ac:dyDescent="0.25">
      <c r="A27" s="18">
        <v>13</v>
      </c>
      <c r="B27" s="17" t="s">
        <v>0</v>
      </c>
      <c r="C27" s="17" t="s">
        <v>14</v>
      </c>
      <c r="D27" s="19" t="s">
        <v>15</v>
      </c>
      <c r="E27" s="12">
        <f>E28+E32</f>
        <v>252331894.36000013</v>
      </c>
      <c r="F27" s="12">
        <f>F28+F32</f>
        <v>0</v>
      </c>
      <c r="G27" s="12">
        <f>G28+G32</f>
        <v>0</v>
      </c>
    </row>
    <row r="28" spans="1:7" s="8" customFormat="1" ht="15.75" outlineLevel="1" x14ac:dyDescent="0.25">
      <c r="A28" s="18">
        <v>14</v>
      </c>
      <c r="B28" s="17" t="s">
        <v>0</v>
      </c>
      <c r="C28" s="17" t="s">
        <v>32</v>
      </c>
      <c r="D28" s="19" t="s">
        <v>30</v>
      </c>
      <c r="E28" s="13">
        <f>E29</f>
        <v>-3994246469.4000001</v>
      </c>
      <c r="F28" s="13">
        <f>F29</f>
        <v>-3250006859.9899998</v>
      </c>
      <c r="G28" s="13">
        <f>G29</f>
        <v>-3343665539.7399998</v>
      </c>
    </row>
    <row r="29" spans="1:7" s="8" customFormat="1" ht="31.5" outlineLevel="2" x14ac:dyDescent="0.25">
      <c r="A29" s="18">
        <v>15</v>
      </c>
      <c r="B29" s="17" t="s">
        <v>0</v>
      </c>
      <c r="C29" s="17" t="s">
        <v>33</v>
      </c>
      <c r="D29" s="19" t="s">
        <v>34</v>
      </c>
      <c r="E29" s="13">
        <f t="shared" ref="E29:G29" si="0">E30</f>
        <v>-3994246469.4000001</v>
      </c>
      <c r="F29" s="13">
        <f t="shared" si="0"/>
        <v>-3250006859.9899998</v>
      </c>
      <c r="G29" s="13">
        <f t="shared" si="0"/>
        <v>-3343665539.7399998</v>
      </c>
    </row>
    <row r="30" spans="1:7" s="8" customFormat="1" ht="31.5" outlineLevel="2" x14ac:dyDescent="0.25">
      <c r="A30" s="18">
        <v>16</v>
      </c>
      <c r="B30" s="17" t="s">
        <v>0</v>
      </c>
      <c r="C30" s="17" t="s">
        <v>35</v>
      </c>
      <c r="D30" s="19" t="s">
        <v>28</v>
      </c>
      <c r="E30" s="13">
        <f>E31</f>
        <v>-3994246469.4000001</v>
      </c>
      <c r="F30" s="13">
        <f>F31</f>
        <v>-3250006859.9899998</v>
      </c>
      <c r="G30" s="13">
        <f>G31</f>
        <v>-3343665539.7399998</v>
      </c>
    </row>
    <row r="31" spans="1:7" s="8" customFormat="1" ht="31.5" outlineLevel="3" x14ac:dyDescent="0.25">
      <c r="A31" s="18">
        <v>17</v>
      </c>
      <c r="B31" s="17" t="s">
        <v>0</v>
      </c>
      <c r="C31" s="17" t="s">
        <v>16</v>
      </c>
      <c r="D31" s="19" t="s">
        <v>17</v>
      </c>
      <c r="E31" s="13">
        <f>-3139021469.4-E18-E24</f>
        <v>-3994246469.4000001</v>
      </c>
      <c r="F31" s="13">
        <f>-2971645773-F17-F24</f>
        <v>-3250006859.9899998</v>
      </c>
      <c r="G31" s="13">
        <f>-2967993369-G17-G24</f>
        <v>-3343665539.7399998</v>
      </c>
    </row>
    <row r="32" spans="1:7" s="8" customFormat="1" ht="15.75" outlineLevel="3" x14ac:dyDescent="0.25">
      <c r="A32" s="18">
        <v>18</v>
      </c>
      <c r="B32" s="17" t="s">
        <v>0</v>
      </c>
      <c r="C32" s="17" t="s">
        <v>36</v>
      </c>
      <c r="D32" s="19" t="s">
        <v>31</v>
      </c>
      <c r="E32" s="13">
        <f t="shared" ref="E32:E33" si="1">E33</f>
        <v>4246578363.7600002</v>
      </c>
      <c r="F32" s="13">
        <f t="shared" ref="F32" si="2">F33</f>
        <v>3250006859.9899998</v>
      </c>
      <c r="G32" s="13">
        <f t="shared" ref="G32" si="3">G33</f>
        <v>3343665539.7399998</v>
      </c>
    </row>
    <row r="33" spans="1:7" s="8" customFormat="1" ht="31.5" outlineLevel="3" x14ac:dyDescent="0.25">
      <c r="A33" s="18">
        <v>19</v>
      </c>
      <c r="B33" s="17" t="s">
        <v>0</v>
      </c>
      <c r="C33" s="17" t="s">
        <v>37</v>
      </c>
      <c r="D33" s="19" t="s">
        <v>39</v>
      </c>
      <c r="E33" s="13">
        <f t="shared" si="1"/>
        <v>4246578363.7600002</v>
      </c>
      <c r="F33" s="13">
        <f t="shared" ref="F33" si="4">F34</f>
        <v>3250006859.9899998</v>
      </c>
      <c r="G33" s="13">
        <f t="shared" ref="G33" si="5">G34</f>
        <v>3343665539.7399998</v>
      </c>
    </row>
    <row r="34" spans="1:7" s="8" customFormat="1" ht="31.5" x14ac:dyDescent="0.25">
      <c r="A34" s="18">
        <v>20</v>
      </c>
      <c r="B34" s="17" t="s">
        <v>0</v>
      </c>
      <c r="C34" s="17" t="s">
        <v>38</v>
      </c>
      <c r="D34" s="19" t="s">
        <v>29</v>
      </c>
      <c r="E34" s="13">
        <f>E35</f>
        <v>4246578363.7600002</v>
      </c>
      <c r="F34" s="13">
        <f t="shared" ref="F34:G34" si="6">F35</f>
        <v>3250006859.9899998</v>
      </c>
      <c r="G34" s="13">
        <f t="shared" si="6"/>
        <v>3343665539.7399998</v>
      </c>
    </row>
    <row r="35" spans="1:7" s="8" customFormat="1" ht="31.5" x14ac:dyDescent="0.25">
      <c r="A35" s="18">
        <v>21</v>
      </c>
      <c r="B35" s="17" t="s">
        <v>0</v>
      </c>
      <c r="C35" s="17" t="s">
        <v>18</v>
      </c>
      <c r="D35" s="19" t="s">
        <v>40</v>
      </c>
      <c r="E35" s="13">
        <f>3391353363.76+E20+E26</f>
        <v>4246578363.7600002</v>
      </c>
      <c r="F35" s="13">
        <f>3052781859.99+F20+F26</f>
        <v>3250006859.9899998</v>
      </c>
      <c r="G35" s="13">
        <f>3065304452.75+G20+G26</f>
        <v>3343665539.7399998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7" firstPageNumber="1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2019-10-31T10:38:44Z</cp:lastPrinted>
  <dcterms:created xsi:type="dcterms:W3CDTF">2002-03-11T10:22:12Z</dcterms:created>
  <dcterms:modified xsi:type="dcterms:W3CDTF">2020-02-07T05:09:49Z</dcterms:modified>
</cp:coreProperties>
</file>