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,расходы" sheetId="1" r:id="rId1"/>
  </sheets>
  <definedNames>
    <definedName name="_xlnm.Print_Titles" localSheetId="0">'Доходы ,расходы'!$5:$7</definedName>
    <definedName name="_xlnm.Print_Area" localSheetId="0">'Доходы ,расходы'!$A$1:$D$97</definedName>
  </definedNames>
  <calcPr fullCalcOnLoad="1"/>
</workbook>
</file>

<file path=xl/sharedStrings.xml><?xml version="1.0" encoding="utf-8"?>
<sst xmlns="http://schemas.openxmlformats.org/spreadsheetml/2006/main" count="95" uniqueCount="94">
  <si>
    <t>Всего доходов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</si>
  <si>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</si>
  <si>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</si>
  <si>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</si>
  <si>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</si>
  <si>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Физическая культура и спорт</t>
  </si>
  <si>
    <t>Социальная политика</t>
  </si>
  <si>
    <t>Дефицит бюджета</t>
  </si>
  <si>
    <t>Безвозмездные поступления от других
бюджетов бюджетной системы РФ</t>
  </si>
  <si>
    <t>Наименование показателя</t>
  </si>
  <si>
    <t>% исполнения</t>
  </si>
  <si>
    <t>Налоговые и неналоговые доходы</t>
  </si>
  <si>
    <t>Культура, кинематография</t>
  </si>
  <si>
    <t>Здравоохранение</t>
  </si>
  <si>
    <t>Средства массовой информации</t>
  </si>
  <si>
    <t xml:space="preserve">Обслуживание государственного и муниципального долга </t>
  </si>
  <si>
    <t>Охрана окружающей среды</t>
  </si>
  <si>
    <t>(тыс.руб.)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</si>
  <si>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</si>
  <si>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</si>
  <si>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</si>
  <si>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</si>
  <si>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</si>
  <si>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</si>
  <si>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</si>
  <si>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органы внутренних дел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</si>
  <si>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</si>
  <si>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</si>
  <si>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</si>
  <si>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</si>
  <si>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</si>
  <si>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</si>
  <si>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</si>
  <si>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</si>
  <si>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</si>
  <si>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</si>
  <si>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</si>
  <si>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</si>
  <si>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</si>
  <si>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</si>
  <si>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</si>
  <si>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</si>
  <si>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</t>
  </si>
  <si>
    <t>стационарная медицинская помощь</t>
  </si>
  <si>
    <t>амбулаторная помощь</t>
  </si>
  <si>
    <t>скорая медицинская помощь</t>
  </si>
  <si>
    <t>другие вопросы в области здравоохранения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</si>
  <si>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</si>
  <si>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</si>
  <si>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</si>
  <si>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</si>
  <si>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</si>
  <si>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</si>
  <si>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периодическая печать и издательства</t>
  </si>
  <si>
    <t xml:space="preserve">   обслуживание государственного и муниципального долга 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</si>
  <si>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</si>
  <si>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Источники внутреннего финансирования дефицита  бюджета </t>
  </si>
  <si>
    <t>другие вопросы в области национальной безопасности и правоохранительной деятельности</t>
  </si>
  <si>
    <t xml:space="preserve">      сельское хозяйство и рыболовство</t>
  </si>
  <si>
    <t>Доходы всего, в том числе:</t>
  </si>
  <si>
    <t>Расходы всего, в том числе:</t>
  </si>
  <si>
    <t xml:space="preserve">   налог на прибыль организаций </t>
  </si>
  <si>
    <t xml:space="preserve">   налог на доходы физических лиц </t>
  </si>
  <si>
    <t xml:space="preserve">  налоги на товары (работы, услуги), реализуемые на территории Российской Федерации (акцизы)</t>
  </si>
  <si>
    <t xml:space="preserve">   налоги на совокупный доход</t>
  </si>
  <si>
    <t xml:space="preserve">   налог на имущество физических лиц</t>
  </si>
  <si>
    <t xml:space="preserve">   земельный налог </t>
  </si>
  <si>
    <t xml:space="preserve">   государственная пошлина</t>
  </si>
  <si>
    <t xml:space="preserve">   задолженность и перерасчеты по отмененным налогам, сборам и иным обязательным  платежам </t>
  </si>
  <si>
    <t xml:space="preserve">   доходы от использования имущества,
находящегося в муниципальной
собственности </t>
  </si>
  <si>
    <t xml:space="preserve">   платежи при пользовании природными
ресурсами </t>
  </si>
  <si>
    <t xml:space="preserve">   доходы от оказания платных услуг и
компенсации затрат государства </t>
  </si>
  <si>
    <t xml:space="preserve">   доходы от продажи материальных и нематериальных активов </t>
  </si>
  <si>
    <t xml:space="preserve">   административные платежи и сборы </t>
  </si>
  <si>
    <t xml:space="preserve">   штрафы, санкции, возмещение ущерба </t>
  </si>
  <si>
    <t xml:space="preserve">   прочие неналоговые доходы </t>
  </si>
  <si>
    <t xml:space="preserve">   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</si>
  <si>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 xml:space="preserve"> 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</si>
  <si>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   Кредиты кредитных организаций в валюте Российской Федерации</t>
  </si>
  <si>
    <t xml:space="preserve">       получение кредитов от кредитных организаций бюджетами городских округов в валюте Российской Федерации</t>
  </si>
  <si>
    <t xml:space="preserve">       погашение бюджетами городских округов кредитов от кредитных организаций в валюте Российской Федерации</t>
  </si>
  <si>
    <t xml:space="preserve">    Бюджетные кредиты от других бюджетов бюджетной системы Российской Федерации</t>
  </si>
  <si>
    <t xml:space="preserve">      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</si>
  <si>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   Прочие источники</t>
  </si>
  <si>
    <t xml:space="preserve">    Изменение остатков средств на счетах  
по учету средств бюджета              
</t>
  </si>
  <si>
    <t xml:space="preserve">       увеличение остатков средств бюджетов  </t>
  </si>
  <si>
    <t xml:space="preserve">       уменьшение остатков средств бюджетов  </t>
  </si>
  <si>
    <t xml:space="preserve">   Прочие безвозмездные поступления (поступления от организаций и предприятий города, физических лиц)</t>
  </si>
  <si>
    <t xml:space="preserve">Исполнено 
</t>
  </si>
  <si>
    <t>дополнительное образование детей</t>
  </si>
  <si>
    <t xml:space="preserve">     обеспечение пожарной безопасности</t>
  </si>
  <si>
    <t>обеспечение проведения выборов и референдумов</t>
  </si>
  <si>
    <t xml:space="preserve">План  на 2020 год 
</t>
  </si>
  <si>
    <t xml:space="preserve"> Сведения о ходе исполнения  бюджета города Ачинска на 01.10.2020 года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</si>
</sst>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р_."/>
    <numFmt numFmtId="189" formatCode="_-* #,##0.0_р_._-;\-* #,##0.0_р_._-;_-* &quot;-&quot;?_р_._-;_-@_-"/>
    <numFmt numFmtId="190" formatCode="_-* #,##0.00_р_._-;\-* #,##0.00_р_._-;_-* &quot;-&quot;?_р_._-;_-@_-"/>
    <numFmt numFmtId="191" formatCode="_-* #,##0.0_р_._-;\-* #,##0.0_р_._-;_-* &quot;-&quot;??_р_._-;_-@_-"/>
    <numFmt numFmtId="192" formatCode="_-* #,##0_р_._-;\-* #,##0_р_._-;_-* &quot;-&quot;??_р_._-;_-@_-"/>
    <numFmt numFmtId="193" formatCode="_(* #,##0.0_);_(* \(#,##0.0\);_(* &quot;-&quot;??_);_(@_)"/>
    <numFmt numFmtId="194" formatCode="_(* #,##0_);_(* \(#,##0\);_(* &quot;-&quot;??_);_(@_)"/>
    <numFmt numFmtId="195" formatCode="#,##0.00_р_."/>
    <numFmt numFmtId="196" formatCode="#,##0.0_р_."/>
    <numFmt numFmtId="197" formatCode="_-* #,##0_р_._-;\-* #,##0_р_._-;_-* &quot;-&quot;?_р_._-;_-@_-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#,##0;\-#,##0;#,##0"/>
    <numFmt numFmtId="205" formatCode="#,##0.0_р_.;[Red]\-#,##0.0_р_."/>
    <numFmt numFmtId="206" formatCode="#,##0.0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  <numFmt numFmtId="211" formatCode="0.000000000"/>
    <numFmt numFmtId="212" formatCode="0.00000000"/>
    <numFmt numFmtId="213" formatCode="[$-FC19]d\ mmmm\ yyyy\ \г\."/>
  </numFmts>
  <fonts count="43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left" vertical="justify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right" wrapText="1"/>
    </xf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justify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vertical="justify" wrapText="1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justify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wrapText="1" indent="1"/>
    </xf>
    <xf numFmtId="0" fontId="7" fillId="0" borderId="10" xfId="0" applyFont="1" applyBorder="1" applyAlignment="1">
      <alignment horizontal="left" wrapText="1" indent="2"/>
    </xf>
    <xf numFmtId="0" fontId="7" fillId="33" borderId="10" xfId="0" applyFont="1" applyFill="1" applyBorder="1" applyAlignment="1">
      <alignment horizontal="left" wrapText="1" indent="1"/>
    </xf>
    <xf numFmtId="0" fontId="7" fillId="33" borderId="10" xfId="0" applyFont="1" applyFill="1" applyBorder="1" applyAlignment="1">
      <alignment horizontal="left" wrapText="1" indent="2"/>
    </xf>
    <xf numFmtId="0" fontId="7" fillId="0" borderId="10" xfId="0" applyFont="1" applyBorder="1" applyAlignment="1">
      <alignment horizontal="left" wrapText="1"/>
    </xf>
    <xf numFmtId="0" fontId="7" fillId="0" borderId="10" xfId="54" applyFont="1" applyBorder="1" applyAlignment="1">
      <alignment horizontal="left" wrapText="1"/>
      <protection/>
    </xf>
    <xf numFmtId="206" fontId="1" fillId="0" borderId="0" xfId="0" applyNumberFormat="1" applyFont="1" applyAlignment="1">
      <alignment horizontal="center" wrapText="1"/>
    </xf>
    <xf numFmtId="206" fontId="7" fillId="0" borderId="10" xfId="0" applyNumberFormat="1" applyFont="1" applyBorder="1" applyAlignment="1">
      <alignment horizontal="center" vertical="center"/>
    </xf>
    <xf numFmtId="0" fontId="7" fillId="34" borderId="10" xfId="0" applyFont="1" applyFill="1" applyBorder="1" applyAlignment="1">
      <alignment horizontal="left" vertical="justify" wrapText="1"/>
    </xf>
    <xf numFmtId="0" fontId="7" fillId="33" borderId="10" xfId="0" applyFont="1" applyFill="1" applyBorder="1" applyAlignment="1">
      <alignment horizontal="left" vertical="justify" wrapText="1"/>
    </xf>
    <xf numFmtId="0" fontId="7" fillId="33" borderId="10" xfId="0" applyFont="1" applyFill="1" applyBorder="1" applyAlignment="1">
      <alignment vertical="justify" wrapText="1"/>
    </xf>
    <xf numFmtId="0" fontId="7" fillId="33" borderId="10" xfId="0" applyFont="1" applyFill="1" applyBorder="1" applyAlignment="1">
      <alignment horizontal="left" vertical="justify"/>
    </xf>
    <xf numFmtId="0" fontId="7" fillId="34" borderId="10" xfId="0" applyFont="1" applyFill="1" applyBorder="1" applyAlignment="1">
      <alignment vertical="justify"/>
    </xf>
    <xf numFmtId="203" fontId="7" fillId="34" borderId="10" xfId="0" applyNumberFormat="1" applyFont="1" applyFill="1" applyBorder="1" applyAlignment="1">
      <alignment horizontal="center" vertical="justify" wrapText="1"/>
    </xf>
    <xf numFmtId="203" fontId="7" fillId="34" borderId="10" xfId="0" applyNumberFormat="1" applyFont="1" applyFill="1" applyBorder="1" applyAlignment="1">
      <alignment horizontal="center" vertical="justify"/>
    </xf>
    <xf numFmtId="206" fontId="7" fillId="34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wrapText="1"/>
    </xf>
    <xf numFmtId="0" fontId="0" fillId="33" borderId="0" xfId="0" applyFill="1" applyAlignment="1">
      <alignment/>
    </xf>
    <xf numFmtId="206" fontId="1" fillId="33" borderId="0" xfId="0" applyNumberFormat="1" applyFont="1" applyFill="1" applyAlignment="1">
      <alignment horizontal="center" wrapText="1"/>
    </xf>
    <xf numFmtId="3" fontId="7" fillId="34" borderId="10" xfId="0" applyNumberFormat="1" applyFont="1" applyFill="1" applyBorder="1" applyAlignment="1">
      <alignment horizontal="center" vertical="justify" wrapText="1"/>
    </xf>
    <xf numFmtId="3" fontId="7" fillId="0" borderId="10" xfId="0" applyNumberFormat="1" applyFont="1" applyBorder="1" applyAlignment="1">
      <alignment horizontal="center" vertical="center" wrapText="1"/>
    </xf>
    <xf numFmtId="3" fontId="7" fillId="33" borderId="11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justify"/>
    </xf>
    <xf numFmtId="3" fontId="7" fillId="0" borderId="10" xfId="0" applyNumberFormat="1" applyFont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/>
    </xf>
    <xf numFmtId="3" fontId="7" fillId="33" borderId="10" xfId="54" applyNumberFormat="1" applyFont="1" applyFill="1" applyBorder="1" applyAlignment="1">
      <alignment horizontal="center" vertical="center"/>
      <protection/>
    </xf>
    <xf numFmtId="188" fontId="7" fillId="0" borderId="10" xfId="0" applyNumberFormat="1" applyFont="1" applyFill="1" applyBorder="1" applyAlignment="1">
      <alignment horizontal="center" vertical="center" wrapText="1"/>
    </xf>
    <xf numFmtId="188" fontId="7" fillId="33" borderId="10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 applyProtection="1">
      <alignment horizontal="left" vertical="center" wrapText="1"/>
      <protection/>
    </xf>
    <xf numFmtId="206" fontId="7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Доходы (3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2:E100"/>
  <sheetViews>
    <sheetView tabSelected="1" view="pageBreakPreview" zoomScaleSheetLayoutView="100" zoomScalePageLayoutView="0" workbookViewId="0" topLeftCell="A2">
      <selection activeCell="B5" sqref="B5:B7"/>
    </sheetView>
  </sheetViews>
  <sheetFormatPr defaultColWidth="9.140625" defaultRowHeight="12.75"/>
  <cols>
    <col min="1" max="1" width="45.140625" style="1" customWidth="1"/>
    <col min="2" max="2" width="26.140625" style="4" customWidth="1"/>
    <col min="3" max="3" width="21.140625" style="32" customWidth="1"/>
    <col min="4" max="4" width="19.8515625" style="0" customWidth="1"/>
  </cols>
  <sheetData>
    <row r="1" ht="12.75" hidden="1"/>
    <row r="2" spans="3:4" ht="17.25" customHeight="1">
      <c r="C2" s="33"/>
      <c r="D2" s="6"/>
    </row>
    <row r="3" spans="1:4" ht="39" customHeight="1">
      <c r="A3" s="51" t="s">
        <v>93</v>
      </c>
      <c r="B3" s="51"/>
      <c r="C3" s="51"/>
      <c r="D3" s="51"/>
    </row>
    <row r="4" ht="14.25" customHeight="1">
      <c r="D4" s="5" t="s">
        <v>17</v>
      </c>
    </row>
    <row r="5" spans="1:5" ht="20.25" customHeight="1">
      <c r="A5" s="50" t="s">
        <v>9</v>
      </c>
      <c r="B5" s="50" t="s">
        <v>92</v>
      </c>
      <c r="C5" s="52" t="s">
        <v>88</v>
      </c>
      <c r="D5" s="50" t="s">
        <v>10</v>
      </c>
      <c r="E5" s="49"/>
    </row>
    <row r="6" spans="1:5" ht="17.25" customHeight="1">
      <c r="A6" s="50"/>
      <c r="B6" s="50"/>
      <c r="C6" s="52"/>
      <c r="D6" s="50"/>
      <c r="E6" s="49"/>
    </row>
    <row r="7" spans="1:5" ht="21" customHeight="1">
      <c r="A7" s="50"/>
      <c r="B7" s="50"/>
      <c r="C7" s="52"/>
      <c r="D7" s="50"/>
      <c r="E7" s="49"/>
    </row>
    <row r="8" spans="1:4" s="2" customFormat="1" ht="18" customHeight="1">
      <c r="A8" s="8">
        <v>1</v>
      </c>
      <c r="B8" s="7">
        <v>2</v>
      </c>
      <c r="C8" s="31">
        <v>3</v>
      </c>
      <c r="D8" s="9">
        <v>4</v>
      </c>
    </row>
    <row r="9" spans="1:4" s="2" customFormat="1" ht="15.75" customHeight="1">
      <c r="A9" s="22" t="s">
        <v>59</v>
      </c>
      <c r="B9" s="35">
        <f>B10+B26+B27+B28+B29</f>
        <v>3593277</v>
      </c>
      <c r="C9" s="35">
        <f>C10+C26+C27+C28+C29</f>
        <v>2183115</v>
      </c>
      <c r="D9" s="27">
        <f>C9/B9*100</f>
        <v>60.75554431233662</v>
      </c>
    </row>
    <row r="10" spans="1:4" s="2" customFormat="1" ht="18" customHeight="1">
      <c r="A10" s="23" t="s">
        <v>11</v>
      </c>
      <c r="B10" s="36">
        <f>B11+B12+B13+B14+B15+B16+B17+B18+B19+B20+B21+B22+B23+B24+B25</f>
        <v>1078729</v>
      </c>
      <c r="C10" s="36">
        <f>C11+C12+C13+C14+C15+C16+C17+C18+C19+C20+C21+C22+C23+C24+C25</f>
        <v>695039</v>
      </c>
      <c r="D10" s="21">
        <f aca="true" t="shared" si="0" ref="D10:D77">C10/B10*100</f>
        <v>64.43128904479252</v>
      </c>
    </row>
    <row r="11" spans="1:4" ht="17.25" customHeight="1">
      <c r="A11" s="11" t="s">
        <v>61</v>
      </c>
      <c r="B11" s="36">
        <v>70222</v>
      </c>
      <c r="C11" s="44">
        <v>29219</v>
      </c>
      <c r="D11" s="21">
        <f t="shared" si="0"/>
        <v>41.609467118566826</v>
      </c>
    </row>
    <row r="12" spans="1:4" ht="16.5" customHeight="1">
      <c r="A12" s="12" t="s">
        <v>62</v>
      </c>
      <c r="B12" s="36">
        <v>570275</v>
      </c>
      <c r="C12" s="44">
        <v>419659</v>
      </c>
      <c r="D12" s="21">
        <f t="shared" si="0"/>
        <v>73.58888255666126</v>
      </c>
    </row>
    <row r="13" spans="1:4" ht="53.25" customHeight="1">
      <c r="A13" s="12" t="s">
        <v>63</v>
      </c>
      <c r="B13" s="36">
        <v>22647</v>
      </c>
      <c r="C13" s="44">
        <v>14944</v>
      </c>
      <c r="D13" s="21">
        <f t="shared" si="0"/>
        <v>65.98666490042831</v>
      </c>
    </row>
    <row r="14" spans="1:4" ht="17.25" customHeight="1">
      <c r="A14" s="12" t="s">
        <v>64</v>
      </c>
      <c r="B14" s="36">
        <v>60868</v>
      </c>
      <c r="C14" s="44">
        <v>31536</v>
      </c>
      <c r="D14" s="21">
        <f t="shared" si="0"/>
        <v>51.81047512650325</v>
      </c>
    </row>
    <row r="15" spans="1:4" ht="18" customHeight="1">
      <c r="A15" s="12" t="s">
        <v>65</v>
      </c>
      <c r="B15" s="36">
        <v>35446</v>
      </c>
      <c r="C15" s="44">
        <v>6738</v>
      </c>
      <c r="D15" s="21">
        <f t="shared" si="0"/>
        <v>19.00919708852903</v>
      </c>
    </row>
    <row r="16" spans="1:4" ht="16.5" customHeight="1">
      <c r="A16" s="12" t="s">
        <v>66</v>
      </c>
      <c r="B16" s="36">
        <v>36368</v>
      </c>
      <c r="C16" s="44">
        <v>15215</v>
      </c>
      <c r="D16" s="21">
        <f t="shared" si="0"/>
        <v>41.83622965244171</v>
      </c>
    </row>
    <row r="17" spans="1:4" ht="17.25" customHeight="1">
      <c r="A17" s="12" t="s">
        <v>67</v>
      </c>
      <c r="B17" s="36">
        <v>23534</v>
      </c>
      <c r="C17" s="44">
        <v>18103</v>
      </c>
      <c r="D17" s="21">
        <f t="shared" si="0"/>
        <v>76.92275006373757</v>
      </c>
    </row>
    <row r="18" spans="1:4" ht="49.5" customHeight="1">
      <c r="A18" s="10" t="s">
        <v>68</v>
      </c>
      <c r="B18" s="36">
        <v>1</v>
      </c>
      <c r="C18" s="44">
        <v>0</v>
      </c>
      <c r="D18" s="21">
        <v>0</v>
      </c>
    </row>
    <row r="19" spans="1:4" ht="47.25" customHeight="1">
      <c r="A19" s="12" t="s">
        <v>69</v>
      </c>
      <c r="B19" s="36">
        <v>137070</v>
      </c>
      <c r="C19" s="44">
        <v>78937</v>
      </c>
      <c r="D19" s="21">
        <f t="shared" si="0"/>
        <v>57.58882322900708</v>
      </c>
    </row>
    <row r="20" spans="1:4" ht="30.75" customHeight="1">
      <c r="A20" s="12" t="s">
        <v>70</v>
      </c>
      <c r="B20" s="36">
        <v>43201</v>
      </c>
      <c r="C20" s="44">
        <v>31971</v>
      </c>
      <c r="D20" s="21">
        <f t="shared" si="0"/>
        <v>74.00523136038517</v>
      </c>
    </row>
    <row r="21" spans="1:4" ht="33" customHeight="1">
      <c r="A21" s="12" t="s">
        <v>71</v>
      </c>
      <c r="B21" s="36">
        <v>51427</v>
      </c>
      <c r="C21" s="44">
        <v>22726</v>
      </c>
      <c r="D21" s="21">
        <f t="shared" si="0"/>
        <v>44.19079471872752</v>
      </c>
    </row>
    <row r="22" spans="1:4" ht="32.25" customHeight="1">
      <c r="A22" s="12" t="s">
        <v>72</v>
      </c>
      <c r="B22" s="36">
        <v>25023</v>
      </c>
      <c r="C22" s="44">
        <v>20057</v>
      </c>
      <c r="D22" s="21">
        <f t="shared" si="0"/>
        <v>80.15425808256404</v>
      </c>
    </row>
    <row r="23" spans="1:4" ht="18.75" customHeight="1">
      <c r="A23" s="12" t="s">
        <v>73</v>
      </c>
      <c r="B23" s="36">
        <v>0</v>
      </c>
      <c r="C23" s="38">
        <v>0</v>
      </c>
      <c r="D23" s="21">
        <v>0</v>
      </c>
    </row>
    <row r="24" spans="1:4" ht="18.75" customHeight="1">
      <c r="A24" s="12" t="s">
        <v>74</v>
      </c>
      <c r="B24" s="36">
        <v>2647</v>
      </c>
      <c r="C24" s="44">
        <v>5915</v>
      </c>
      <c r="D24" s="21">
        <f t="shared" si="0"/>
        <v>223.4605213449188</v>
      </c>
    </row>
    <row r="25" spans="1:4" ht="17.25" customHeight="1">
      <c r="A25" s="12" t="s">
        <v>75</v>
      </c>
      <c r="B25" s="36">
        <v>0</v>
      </c>
      <c r="C25" s="44">
        <v>19</v>
      </c>
      <c r="D25" s="21">
        <v>0</v>
      </c>
    </row>
    <row r="26" spans="1:4" ht="31.5" customHeight="1">
      <c r="A26" s="24" t="s">
        <v>8</v>
      </c>
      <c r="B26" s="44">
        <v>2514280</v>
      </c>
      <c r="C26" s="45">
        <v>1490471</v>
      </c>
      <c r="D26" s="21">
        <f t="shared" si="0"/>
        <v>59.28023131870754</v>
      </c>
    </row>
    <row r="27" spans="1:4" ht="47.25" customHeight="1">
      <c r="A27" s="25" t="s">
        <v>87</v>
      </c>
      <c r="B27" s="44">
        <v>370</v>
      </c>
      <c r="C27" s="44">
        <v>0</v>
      </c>
      <c r="D27" s="21">
        <f t="shared" si="0"/>
        <v>0</v>
      </c>
    </row>
    <row r="28" spans="1:4" ht="94.5" customHeight="1">
      <c r="A28" s="25" t="s">
        <v>76</v>
      </c>
      <c r="B28" s="36">
        <v>0</v>
      </c>
      <c r="C28" s="37">
        <v>0</v>
      </c>
      <c r="D28" s="21">
        <v>0</v>
      </c>
    </row>
    <row r="29" spans="1:4" ht="63" customHeight="1">
      <c r="A29" s="24" t="s">
        <v>77</v>
      </c>
      <c r="B29" s="38">
        <v>-102</v>
      </c>
      <c r="C29" s="37">
        <v>-2395</v>
      </c>
      <c r="D29" s="21">
        <v>0</v>
      </c>
    </row>
    <row r="30" spans="1:4" s="3" customFormat="1" ht="20.25" customHeight="1" hidden="1">
      <c r="A30" s="13" t="s">
        <v>0</v>
      </c>
      <c r="B30" s="36"/>
      <c r="C30" s="38"/>
      <c r="D30" s="21" t="e">
        <f t="shared" si="0"/>
        <v>#DIV/0!</v>
      </c>
    </row>
    <row r="31" spans="1:4" ht="15.75">
      <c r="A31" s="26" t="s">
        <v>60</v>
      </c>
      <c r="B31" s="39">
        <f>B32+B42+B48+B53+B60+B66+B69+B74+B79+B82+B84</f>
        <v>3867544</v>
      </c>
      <c r="C31" s="39">
        <f>C32+C42+C48+C53+C60+C66+C69+C74+C79+C82+C84</f>
        <v>2399922</v>
      </c>
      <c r="D31" s="28">
        <f>C31/B31*100</f>
        <v>62.05286869393083</v>
      </c>
    </row>
    <row r="32" spans="1:4" ht="16.5" customHeight="1">
      <c r="A32" s="14" t="s">
        <v>1</v>
      </c>
      <c r="B32" s="40">
        <f>B33+B34+B35+B37+B38+B40+B41+B39</f>
        <v>227780</v>
      </c>
      <c r="C32" s="40">
        <f>C33+C34+C35+C37+C38+C40+C41+C39</f>
        <v>143438</v>
      </c>
      <c r="D32" s="28">
        <f>C32/B32*100</f>
        <v>62.97216612520854</v>
      </c>
    </row>
    <row r="33" spans="1:4" ht="61.5" customHeight="1">
      <c r="A33" s="15" t="s">
        <v>18</v>
      </c>
      <c r="B33" s="36">
        <v>2111</v>
      </c>
      <c r="C33" s="38">
        <v>964</v>
      </c>
      <c r="D33" s="21">
        <f t="shared" si="0"/>
        <v>45.66556134533396</v>
      </c>
    </row>
    <row r="34" spans="1:4" ht="77.25" customHeight="1">
      <c r="A34" s="15" t="s">
        <v>19</v>
      </c>
      <c r="B34" s="36">
        <v>12903</v>
      </c>
      <c r="C34" s="38">
        <v>8413</v>
      </c>
      <c r="D34" s="21">
        <f t="shared" si="0"/>
        <v>65.20189103309309</v>
      </c>
    </row>
    <row r="35" spans="1:4" ht="96.75" customHeight="1">
      <c r="A35" s="15" t="s">
        <v>20</v>
      </c>
      <c r="B35" s="38">
        <v>106762</v>
      </c>
      <c r="C35" s="38">
        <v>68103</v>
      </c>
      <c r="D35" s="21">
        <f>C35/B35*100</f>
        <v>63.78955058916094</v>
      </c>
    </row>
    <row r="36" spans="1:4" ht="15" customHeight="1" hidden="1">
      <c r="A36" s="15" t="s">
        <v>21</v>
      </c>
      <c r="B36" s="36">
        <v>0</v>
      </c>
      <c r="C36" s="38">
        <v>0</v>
      </c>
      <c r="D36" s="21" t="e">
        <f>C36/B36*100</f>
        <v>#DIV/0!</v>
      </c>
    </row>
    <row r="37" spans="1:4" ht="15" customHeight="1">
      <c r="A37" s="15" t="s">
        <v>21</v>
      </c>
      <c r="B37" s="36">
        <v>41</v>
      </c>
      <c r="C37" s="38">
        <v>41</v>
      </c>
      <c r="D37" s="21">
        <f>C37/B37*100</f>
        <v>100</v>
      </c>
    </row>
    <row r="38" spans="1:4" ht="66.75" customHeight="1">
      <c r="A38" s="15" t="s">
        <v>22</v>
      </c>
      <c r="B38" s="36">
        <v>18071</v>
      </c>
      <c r="C38" s="38">
        <v>11832</v>
      </c>
      <c r="D38" s="21">
        <f t="shared" si="0"/>
        <v>65.47507055503291</v>
      </c>
    </row>
    <row r="39" spans="1:4" ht="32.25" customHeight="1">
      <c r="A39" s="15" t="s">
        <v>91</v>
      </c>
      <c r="B39" s="36">
        <v>10777</v>
      </c>
      <c r="C39" s="38">
        <v>9140</v>
      </c>
      <c r="D39" s="21">
        <f t="shared" si="0"/>
        <v>84.81024403822957</v>
      </c>
    </row>
    <row r="40" spans="1:4" ht="15" customHeight="1">
      <c r="A40" s="15" t="s">
        <v>23</v>
      </c>
      <c r="B40" s="36">
        <v>2217</v>
      </c>
      <c r="C40" s="38">
        <v>0</v>
      </c>
      <c r="D40" s="21">
        <f>C40/B40*100</f>
        <v>0</v>
      </c>
    </row>
    <row r="41" spans="1:4" ht="16.5" customHeight="1">
      <c r="A41" s="15" t="s">
        <v>24</v>
      </c>
      <c r="B41" s="36">
        <v>74898</v>
      </c>
      <c r="C41" s="38">
        <v>44945</v>
      </c>
      <c r="D41" s="21">
        <f t="shared" si="0"/>
        <v>60.00827792464418</v>
      </c>
    </row>
    <row r="42" spans="1:4" ht="34.5" customHeight="1">
      <c r="A42" s="14" t="s">
        <v>2</v>
      </c>
      <c r="B42" s="36">
        <f>B44+B47+B46</f>
        <v>27114</v>
      </c>
      <c r="C42" s="36">
        <f>C44+C47+C46</f>
        <v>18552</v>
      </c>
      <c r="D42" s="21">
        <f t="shared" si="0"/>
        <v>68.42221730471343</v>
      </c>
    </row>
    <row r="43" spans="1:4" ht="15.75" customHeight="1" hidden="1">
      <c r="A43" s="15" t="s">
        <v>25</v>
      </c>
      <c r="B43" s="36">
        <v>0</v>
      </c>
      <c r="C43" s="38">
        <v>0</v>
      </c>
      <c r="D43" s="21">
        <v>0</v>
      </c>
    </row>
    <row r="44" spans="1:4" ht="63" customHeight="1">
      <c r="A44" s="15" t="s">
        <v>26</v>
      </c>
      <c r="B44" s="36">
        <v>25535</v>
      </c>
      <c r="C44" s="38">
        <v>17705</v>
      </c>
      <c r="D44" s="21">
        <f t="shared" si="0"/>
        <v>69.33620520853731</v>
      </c>
    </row>
    <row r="45" spans="1:4" ht="18" customHeight="1" hidden="1">
      <c r="A45" s="15" t="s">
        <v>27</v>
      </c>
      <c r="B45" s="36">
        <v>0</v>
      </c>
      <c r="C45" s="38">
        <v>0</v>
      </c>
      <c r="D45" s="21" t="e">
        <f t="shared" si="0"/>
        <v>#DIV/0!</v>
      </c>
    </row>
    <row r="46" spans="1:4" ht="18" customHeight="1">
      <c r="A46" s="46" t="s">
        <v>90</v>
      </c>
      <c r="B46" s="36">
        <v>0</v>
      </c>
      <c r="C46" s="38">
        <v>0</v>
      </c>
      <c r="D46" s="21">
        <v>0</v>
      </c>
    </row>
    <row r="47" spans="1:4" ht="51" customHeight="1">
      <c r="A47" s="15" t="s">
        <v>57</v>
      </c>
      <c r="B47" s="36">
        <v>1579</v>
      </c>
      <c r="C47" s="38">
        <v>847</v>
      </c>
      <c r="D47" s="21">
        <f t="shared" si="0"/>
        <v>53.641545281823944</v>
      </c>
    </row>
    <row r="48" spans="1:4" ht="15.75">
      <c r="A48" s="14" t="s">
        <v>28</v>
      </c>
      <c r="B48" s="38">
        <f>B50+B51+B52</f>
        <v>271097</v>
      </c>
      <c r="C48" s="38">
        <f>C50+C51+C52</f>
        <v>114674</v>
      </c>
      <c r="D48" s="21">
        <f t="shared" si="0"/>
        <v>42.299988564978584</v>
      </c>
    </row>
    <row r="49" spans="1:4" ht="15.75" hidden="1">
      <c r="A49" s="18" t="s">
        <v>58</v>
      </c>
      <c r="B49" s="36">
        <v>0</v>
      </c>
      <c r="C49" s="38">
        <v>0</v>
      </c>
      <c r="D49" s="21">
        <v>0</v>
      </c>
    </row>
    <row r="50" spans="1:4" ht="16.5" customHeight="1">
      <c r="A50" s="15" t="s">
        <v>29</v>
      </c>
      <c r="B50" s="36">
        <v>75594</v>
      </c>
      <c r="C50" s="38">
        <v>44919</v>
      </c>
      <c r="D50" s="21">
        <f>C50/B50*100</f>
        <v>59.42138264941662</v>
      </c>
    </row>
    <row r="51" spans="1:4" ht="18" customHeight="1">
      <c r="A51" s="15" t="s">
        <v>30</v>
      </c>
      <c r="B51" s="36">
        <v>193149</v>
      </c>
      <c r="C51" s="38">
        <v>68421</v>
      </c>
      <c r="D51" s="21">
        <f>C51/B51*100</f>
        <v>35.42394731528509</v>
      </c>
    </row>
    <row r="52" spans="1:4" ht="30" customHeight="1">
      <c r="A52" s="15" t="s">
        <v>31</v>
      </c>
      <c r="B52" s="36">
        <v>2354</v>
      </c>
      <c r="C52" s="38">
        <v>1334</v>
      </c>
      <c r="D52" s="21">
        <f>C52/B52*100</f>
        <v>56.6694987255735</v>
      </c>
    </row>
    <row r="53" spans="1:4" ht="16.5" customHeight="1">
      <c r="A53" s="14" t="s">
        <v>3</v>
      </c>
      <c r="B53" s="36">
        <f>B54+B55+B56+B57</f>
        <v>643420</v>
      </c>
      <c r="C53" s="36">
        <f>C54+C55+C56+C57</f>
        <v>267613</v>
      </c>
      <c r="D53" s="21">
        <f t="shared" si="0"/>
        <v>41.592272543595165</v>
      </c>
    </row>
    <row r="54" spans="1:4" ht="15.75">
      <c r="A54" s="15" t="s">
        <v>32</v>
      </c>
      <c r="B54" s="36">
        <v>377676</v>
      </c>
      <c r="C54" s="38">
        <v>156720</v>
      </c>
      <c r="D54" s="21">
        <f>C54/B54*100</f>
        <v>41.49588536205637</v>
      </c>
    </row>
    <row r="55" spans="1:4" ht="15.75">
      <c r="A55" s="15" t="s">
        <v>33</v>
      </c>
      <c r="B55" s="36">
        <v>73237</v>
      </c>
      <c r="C55" s="38">
        <v>34994</v>
      </c>
      <c r="D55" s="21">
        <f>C55/B55*100</f>
        <v>47.78185889645944</v>
      </c>
    </row>
    <row r="56" spans="1:4" ht="15.75">
      <c r="A56" s="15" t="s">
        <v>34</v>
      </c>
      <c r="B56" s="36">
        <v>176628</v>
      </c>
      <c r="C56" s="38">
        <v>64726</v>
      </c>
      <c r="D56" s="21">
        <f t="shared" si="0"/>
        <v>36.645378988608826</v>
      </c>
    </row>
    <row r="57" spans="1:4" ht="30.75" customHeight="1">
      <c r="A57" s="15" t="s">
        <v>35</v>
      </c>
      <c r="B57" s="36">
        <v>15879</v>
      </c>
      <c r="C57" s="38">
        <v>11173</v>
      </c>
      <c r="D57" s="21">
        <f t="shared" si="0"/>
        <v>70.36337300837585</v>
      </c>
    </row>
    <row r="58" spans="1:4" ht="15.75" customHeight="1" hidden="1">
      <c r="A58" s="14" t="s">
        <v>16</v>
      </c>
      <c r="B58" s="36">
        <v>0</v>
      </c>
      <c r="C58" s="38">
        <v>0</v>
      </c>
      <c r="D58" s="21">
        <v>0</v>
      </c>
    </row>
    <row r="59" spans="1:4" ht="30.75" customHeight="1" hidden="1">
      <c r="A59" s="15" t="s">
        <v>36</v>
      </c>
      <c r="B59" s="36">
        <v>0</v>
      </c>
      <c r="C59" s="38">
        <v>0</v>
      </c>
      <c r="D59" s="21">
        <v>0</v>
      </c>
    </row>
    <row r="60" spans="1:4" ht="15.75">
      <c r="A60" s="14" t="s">
        <v>4</v>
      </c>
      <c r="B60" s="36">
        <f>B61+B62+B64+B65+B63</f>
        <v>2166156</v>
      </c>
      <c r="C60" s="36">
        <f>C61+C62+C64+C65+C63</f>
        <v>1564091</v>
      </c>
      <c r="D60" s="21">
        <f t="shared" si="0"/>
        <v>72.2058337441994</v>
      </c>
    </row>
    <row r="61" spans="1:4" ht="15.75">
      <c r="A61" s="15" t="s">
        <v>37</v>
      </c>
      <c r="B61" s="36">
        <v>974451</v>
      </c>
      <c r="C61" s="38">
        <v>710803</v>
      </c>
      <c r="D61" s="21">
        <f t="shared" si="0"/>
        <v>72.94394484689327</v>
      </c>
    </row>
    <row r="62" spans="1:4" ht="15.75">
      <c r="A62" s="15" t="s">
        <v>38</v>
      </c>
      <c r="B62" s="36">
        <v>818530</v>
      </c>
      <c r="C62" s="38">
        <v>616626</v>
      </c>
      <c r="D62" s="21">
        <f t="shared" si="0"/>
        <v>75.33334147801547</v>
      </c>
    </row>
    <row r="63" spans="1:4" ht="15.75">
      <c r="A63" s="15" t="s">
        <v>89</v>
      </c>
      <c r="B63" s="36">
        <v>115939</v>
      </c>
      <c r="C63" s="38">
        <v>87570</v>
      </c>
      <c r="D63" s="21">
        <f t="shared" si="0"/>
        <v>75.53109824994178</v>
      </c>
    </row>
    <row r="64" spans="1:4" ht="29.25" customHeight="1">
      <c r="A64" s="15" t="s">
        <v>39</v>
      </c>
      <c r="B64" s="36">
        <v>48469</v>
      </c>
      <c r="C64" s="38">
        <v>25210</v>
      </c>
      <c r="D64" s="21">
        <f t="shared" si="0"/>
        <v>52.01262662732881</v>
      </c>
    </row>
    <row r="65" spans="1:4" ht="15" customHeight="1">
      <c r="A65" s="15" t="s">
        <v>40</v>
      </c>
      <c r="B65" s="36">
        <v>208767</v>
      </c>
      <c r="C65" s="38">
        <v>123882</v>
      </c>
      <c r="D65" s="21">
        <f t="shared" si="0"/>
        <v>59.33983819281783</v>
      </c>
    </row>
    <row r="66" spans="1:4" ht="18" customHeight="1">
      <c r="A66" s="14" t="s">
        <v>12</v>
      </c>
      <c r="B66" s="36">
        <f>B67+B68</f>
        <v>137462</v>
      </c>
      <c r="C66" s="36">
        <f>C67+C68</f>
        <v>90935</v>
      </c>
      <c r="D66" s="21">
        <f t="shared" si="0"/>
        <v>66.15282769056175</v>
      </c>
    </row>
    <row r="67" spans="1:4" ht="17.25" customHeight="1">
      <c r="A67" s="15" t="s">
        <v>41</v>
      </c>
      <c r="B67" s="36">
        <v>116374</v>
      </c>
      <c r="C67" s="38">
        <v>75332</v>
      </c>
      <c r="D67" s="21">
        <f t="shared" si="0"/>
        <v>64.73267224637806</v>
      </c>
    </row>
    <row r="68" spans="1:4" ht="17.25" customHeight="1">
      <c r="A68" s="15" t="s">
        <v>42</v>
      </c>
      <c r="B68" s="36">
        <v>21088</v>
      </c>
      <c r="C68" s="38">
        <v>15603</v>
      </c>
      <c r="D68" s="21">
        <f t="shared" si="0"/>
        <v>73.9899468892261</v>
      </c>
    </row>
    <row r="69" spans="1:4" ht="16.5" customHeight="1">
      <c r="A69" s="14" t="s">
        <v>13</v>
      </c>
      <c r="B69" s="36">
        <f>B73</f>
        <v>206</v>
      </c>
      <c r="C69" s="36">
        <f>C73</f>
        <v>105</v>
      </c>
      <c r="D69" s="21">
        <f t="shared" si="0"/>
        <v>50.970873786407765</v>
      </c>
    </row>
    <row r="70" spans="1:4" ht="17.25" customHeight="1" hidden="1">
      <c r="A70" s="15" t="s">
        <v>43</v>
      </c>
      <c r="B70" s="36">
        <v>0</v>
      </c>
      <c r="C70" s="38">
        <v>0</v>
      </c>
      <c r="D70" s="21">
        <v>0</v>
      </c>
    </row>
    <row r="71" spans="1:4" ht="16.5" customHeight="1" hidden="1">
      <c r="A71" s="15" t="s">
        <v>44</v>
      </c>
      <c r="B71" s="36">
        <v>0</v>
      </c>
      <c r="C71" s="38">
        <v>0</v>
      </c>
      <c r="D71" s="21">
        <v>0</v>
      </c>
    </row>
    <row r="72" spans="1:4" ht="16.5" customHeight="1" hidden="1">
      <c r="A72" s="15" t="s">
        <v>45</v>
      </c>
      <c r="B72" s="36">
        <v>0</v>
      </c>
      <c r="C72" s="38">
        <v>0</v>
      </c>
      <c r="D72" s="21">
        <v>0</v>
      </c>
    </row>
    <row r="73" spans="1:4" ht="33" customHeight="1">
      <c r="A73" s="15" t="s">
        <v>46</v>
      </c>
      <c r="B73" s="36">
        <v>206</v>
      </c>
      <c r="C73" s="38">
        <v>105</v>
      </c>
      <c r="D73" s="21">
        <f t="shared" si="0"/>
        <v>50.970873786407765</v>
      </c>
    </row>
    <row r="74" spans="1:4" ht="15.75">
      <c r="A74" s="16" t="s">
        <v>6</v>
      </c>
      <c r="B74" s="38">
        <f>B75+B76+B77+B78</f>
        <v>190717</v>
      </c>
      <c r="C74" s="38">
        <f>C75+C76+C77+C78</f>
        <v>68289</v>
      </c>
      <c r="D74" s="21">
        <f t="shared" si="0"/>
        <v>35.80645668713329</v>
      </c>
    </row>
    <row r="75" spans="1:4" ht="15.75">
      <c r="A75" s="15" t="s">
        <v>47</v>
      </c>
      <c r="B75" s="36">
        <v>3827</v>
      </c>
      <c r="C75" s="38">
        <v>3372</v>
      </c>
      <c r="D75" s="21">
        <f t="shared" si="0"/>
        <v>88.11079174287954</v>
      </c>
    </row>
    <row r="76" spans="1:4" ht="20.25" customHeight="1">
      <c r="A76" s="15" t="s">
        <v>48</v>
      </c>
      <c r="B76" s="36">
        <v>109700</v>
      </c>
      <c r="C76" s="38">
        <v>40681</v>
      </c>
      <c r="D76" s="21">
        <f t="shared" si="0"/>
        <v>37.083865086599815</v>
      </c>
    </row>
    <row r="77" spans="1:4" ht="15.75">
      <c r="A77" s="15" t="s">
        <v>49</v>
      </c>
      <c r="B77" s="36">
        <v>74737</v>
      </c>
      <c r="C77" s="38">
        <v>23413</v>
      </c>
      <c r="D77" s="21">
        <f t="shared" si="0"/>
        <v>31.327187336928162</v>
      </c>
    </row>
    <row r="78" spans="1:4" ht="31.5">
      <c r="A78" s="15" t="s">
        <v>50</v>
      </c>
      <c r="B78" s="36">
        <v>2453</v>
      </c>
      <c r="C78" s="38">
        <v>823</v>
      </c>
      <c r="D78" s="21">
        <f aca="true" t="shared" si="1" ref="D78:D97">C78/B78*100</f>
        <v>33.55075417855687</v>
      </c>
    </row>
    <row r="79" spans="1:4" ht="15.75">
      <c r="A79" s="14" t="s">
        <v>5</v>
      </c>
      <c r="B79" s="36">
        <f>B80+B81</f>
        <v>183602</v>
      </c>
      <c r="C79" s="36">
        <f>C80+C81</f>
        <v>123098</v>
      </c>
      <c r="D79" s="21">
        <f t="shared" si="1"/>
        <v>67.0461106088169</v>
      </c>
    </row>
    <row r="80" spans="1:4" ht="15.75">
      <c r="A80" s="17" t="s">
        <v>51</v>
      </c>
      <c r="B80" s="36">
        <v>181182</v>
      </c>
      <c r="C80" s="38">
        <v>122067</v>
      </c>
      <c r="D80" s="21">
        <f t="shared" si="1"/>
        <v>67.3725866807961</v>
      </c>
    </row>
    <row r="81" spans="1:4" ht="15.75">
      <c r="A81" s="15" t="s">
        <v>52</v>
      </c>
      <c r="B81" s="36">
        <v>2420</v>
      </c>
      <c r="C81" s="38">
        <v>1031</v>
      </c>
      <c r="D81" s="21">
        <f t="shared" si="1"/>
        <v>42.603305785123965</v>
      </c>
    </row>
    <row r="82" spans="1:4" ht="15.75">
      <c r="A82" s="14" t="s">
        <v>14</v>
      </c>
      <c r="B82" s="36">
        <f>B83</f>
        <v>7912</v>
      </c>
      <c r="C82" s="36">
        <f>C83</f>
        <v>6034</v>
      </c>
      <c r="D82" s="21">
        <f t="shared" si="1"/>
        <v>76.26390293225481</v>
      </c>
    </row>
    <row r="83" spans="1:4" ht="18" customHeight="1">
      <c r="A83" s="15" t="s">
        <v>53</v>
      </c>
      <c r="B83" s="36">
        <v>7912</v>
      </c>
      <c r="C83" s="38">
        <v>6034</v>
      </c>
      <c r="D83" s="21">
        <f t="shared" si="1"/>
        <v>76.26390293225481</v>
      </c>
    </row>
    <row r="84" spans="1:4" ht="31.5" customHeight="1">
      <c r="A84" s="14" t="s">
        <v>15</v>
      </c>
      <c r="B84" s="36">
        <f>B85</f>
        <v>12078</v>
      </c>
      <c r="C84" s="36">
        <f>C85</f>
        <v>3093</v>
      </c>
      <c r="D84" s="21">
        <f t="shared" si="1"/>
        <v>25.60854446100348</v>
      </c>
    </row>
    <row r="85" spans="1:4" ht="30" customHeight="1">
      <c r="A85" s="14" t="s">
        <v>54</v>
      </c>
      <c r="B85" s="36">
        <v>12078</v>
      </c>
      <c r="C85" s="38">
        <v>3093</v>
      </c>
      <c r="D85" s="21">
        <f>C85/B85*100</f>
        <v>25.60854446100348</v>
      </c>
    </row>
    <row r="86" spans="1:4" ht="18" customHeight="1">
      <c r="A86" s="22" t="s">
        <v>7</v>
      </c>
      <c r="B86" s="41">
        <f>B9-B31</f>
        <v>-274267</v>
      </c>
      <c r="C86" s="41">
        <f>C9-C31</f>
        <v>-216807</v>
      </c>
      <c r="D86" s="27">
        <f>C86/B86*100</f>
        <v>79.0496122391684</v>
      </c>
    </row>
    <row r="87" spans="1:4" ht="34.5" customHeight="1">
      <c r="A87" s="30" t="s">
        <v>56</v>
      </c>
      <c r="B87" s="41">
        <f>B88+B91+B95+B94</f>
        <v>274267</v>
      </c>
      <c r="C87" s="41">
        <f>C88+C91+C95+C94</f>
        <v>216807</v>
      </c>
      <c r="D87" s="29">
        <f>C87/B87*100</f>
        <v>79.0496122391684</v>
      </c>
    </row>
    <row r="88" spans="1:4" ht="33" customHeight="1">
      <c r="A88" s="18" t="s">
        <v>78</v>
      </c>
      <c r="B88" s="42">
        <f>B89+B90</f>
        <v>21935</v>
      </c>
      <c r="C88" s="42">
        <f>C89+C90</f>
        <v>-40000</v>
      </c>
      <c r="D88" s="47">
        <f>C88/B88*100</f>
        <v>-182.35696375655345</v>
      </c>
    </row>
    <row r="89" spans="1:4" ht="48.75" customHeight="1">
      <c r="A89" s="19" t="s">
        <v>79</v>
      </c>
      <c r="B89" s="42">
        <v>482360</v>
      </c>
      <c r="C89" s="43">
        <v>160000</v>
      </c>
      <c r="D89" s="21">
        <f t="shared" si="1"/>
        <v>33.1702462890787</v>
      </c>
    </row>
    <row r="90" spans="1:4" ht="46.5" customHeight="1">
      <c r="A90" s="19" t="s">
        <v>80</v>
      </c>
      <c r="B90" s="42">
        <v>-460425</v>
      </c>
      <c r="C90" s="43">
        <v>-200000</v>
      </c>
      <c r="D90" s="21">
        <f t="shared" si="1"/>
        <v>43.4381278166911</v>
      </c>
    </row>
    <row r="91" spans="1:4" ht="33" customHeight="1">
      <c r="A91" s="10" t="s">
        <v>81</v>
      </c>
      <c r="B91" s="43">
        <f>B92-B93</f>
        <v>0</v>
      </c>
      <c r="C91" s="43">
        <f>C92-C93</f>
        <v>0</v>
      </c>
      <c r="D91" s="21">
        <v>0</v>
      </c>
    </row>
    <row r="92" spans="1:4" ht="65.25" customHeight="1">
      <c r="A92" s="19" t="s">
        <v>55</v>
      </c>
      <c r="B92" s="43">
        <v>239400</v>
      </c>
      <c r="C92" s="43">
        <v>119700</v>
      </c>
      <c r="D92" s="21">
        <f t="shared" si="1"/>
        <v>50</v>
      </c>
    </row>
    <row r="93" spans="1:4" ht="62.25" customHeight="1">
      <c r="A93" s="19" t="s">
        <v>82</v>
      </c>
      <c r="B93" s="43">
        <v>239400</v>
      </c>
      <c r="C93" s="43">
        <v>119700</v>
      </c>
      <c r="D93" s="21">
        <f>C93/B93*100</f>
        <v>50</v>
      </c>
    </row>
    <row r="94" spans="1:4" ht="18" customHeight="1">
      <c r="A94" s="19" t="s">
        <v>83</v>
      </c>
      <c r="B94" s="43">
        <v>0</v>
      </c>
      <c r="C94" s="43">
        <v>216218</v>
      </c>
      <c r="D94" s="21">
        <v>0</v>
      </c>
    </row>
    <row r="95" spans="1:4" ht="33" customHeight="1">
      <c r="A95" s="10" t="s">
        <v>84</v>
      </c>
      <c r="B95" s="38">
        <f>B96+B97</f>
        <v>252332</v>
      </c>
      <c r="C95" s="38">
        <f>C96+C97</f>
        <v>40589</v>
      </c>
      <c r="D95" s="21">
        <f>C95/B95*100</f>
        <v>16.085553952728944</v>
      </c>
    </row>
    <row r="96" spans="1:4" ht="18" customHeight="1">
      <c r="A96" s="10" t="s">
        <v>85</v>
      </c>
      <c r="B96" s="38">
        <v>-4236836</v>
      </c>
      <c r="C96" s="38">
        <v>-3758505</v>
      </c>
      <c r="D96" s="21">
        <f t="shared" si="1"/>
        <v>88.71018373144489</v>
      </c>
    </row>
    <row r="97" spans="1:4" ht="18" customHeight="1">
      <c r="A97" s="10" t="s">
        <v>86</v>
      </c>
      <c r="B97" s="38">
        <v>4489168</v>
      </c>
      <c r="C97" s="38">
        <v>3799094</v>
      </c>
      <c r="D97" s="21">
        <f t="shared" si="1"/>
        <v>84.62802015874657</v>
      </c>
    </row>
    <row r="98" spans="2:3" ht="12.75">
      <c r="B98" s="20"/>
      <c r="C98" s="34"/>
    </row>
    <row r="99" ht="33" customHeight="1"/>
    <row r="100" spans="3:4" ht="12.75">
      <c r="C100" s="48"/>
      <c r="D100" s="48"/>
    </row>
  </sheetData>
  <sheetProtection/>
  <mergeCells count="7">
    <mergeCell ref="C100:D100"/>
    <mergeCell ref="E5:E7"/>
    <mergeCell ref="D5:D7"/>
    <mergeCell ref="A3:D3"/>
    <mergeCell ref="B5:B7"/>
    <mergeCell ref="C5:C7"/>
    <mergeCell ref="A5:A7"/>
  </mergeCells>
  <printOptions/>
  <pageMargins left="0.96" right="0.5905511811023623" top="0.2755905511811024" bottom="0.2755905511811024" header="0.2362204724409449" footer="0.15748031496062992"/>
  <pageSetup horizontalDpi="600" verticalDpi="600" orientation="portrait" paperSize="9" scale="76" r:id="rId1"/>
  <rowBreaks count="2" manualBreakCount="2">
    <brk id="33" max="3" man="1"/>
    <brk id="8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Андрей</cp:lastModifiedBy>
  <cp:lastPrinted>2017-02-07T03:20:05Z</cp:lastPrinted>
  <dcterms:created xsi:type="dcterms:W3CDTF">1996-10-08T23:32:33Z</dcterms:created>
  <dcterms:modified xsi:type="dcterms:W3CDTF">2020-10-15T08:47:18Z</dcterms:modified>
  <cp:category/>
  <cp:version/>
  <cp:contentType/>
  <cp:contentStatus/>
</cp:coreProperties>
</file>